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61" windowWidth="16380" windowHeight="5895" tabRatio="815" activeTab="0"/>
  </bookViews>
  <sheets>
    <sheet name="RecPay 2021.22" sheetId="1" r:id="rId1"/>
    <sheet name="Finallrecon 20.21" sheetId="2" r:id="rId2"/>
  </sheets>
  <definedNames>
    <definedName name="_xlnm.Print_Area">NA()</definedName>
    <definedName name="_xlnm.Print_Titles" localSheetId="0">'RecPay 2021.22'!$1:$1</definedName>
    <definedName name="_xlnm.Print_Area" localSheetId="0">'RecPay 2021.22'!$A$1:$R$24</definedName>
    <definedName name="_xlnm.Print_Titles" localSheetId="0">'RecPay 2021.22'!$1:$1</definedName>
  </definedNames>
  <calcPr fullCalcOnLoad="1"/>
</workbook>
</file>

<file path=xl/sharedStrings.xml><?xml version="1.0" encoding="utf-8"?>
<sst xmlns="http://schemas.openxmlformats.org/spreadsheetml/2006/main" count="150" uniqueCount="113">
  <si>
    <t>Date</t>
  </si>
  <si>
    <t>Cheq No</t>
  </si>
  <si>
    <t>Payee</t>
  </si>
  <si>
    <t>Desc of Supply</t>
  </si>
  <si>
    <t>Statement Check</t>
  </si>
  <si>
    <t>Staff Salary</t>
  </si>
  <si>
    <t>Staff Expenses</t>
  </si>
  <si>
    <t>Staff Tax</t>
  </si>
  <si>
    <t>Administration</t>
  </si>
  <si>
    <t>Ground / Property Maintenance</t>
  </si>
  <si>
    <t>Training</t>
  </si>
  <si>
    <t>Section 137</t>
  </si>
  <si>
    <t>Asset</t>
  </si>
  <si>
    <t>GDPR</t>
  </si>
  <si>
    <t>VAT</t>
  </si>
  <si>
    <t>Total</t>
  </si>
  <si>
    <t>G.Monks</t>
  </si>
  <si>
    <t>Add Receipts</t>
  </si>
  <si>
    <t>Unpresented cheques</t>
  </si>
  <si>
    <t>Payments</t>
  </si>
  <si>
    <t>Election</t>
  </si>
  <si>
    <t>y</t>
  </si>
  <si>
    <t>West Lindsey District Council</t>
  </si>
  <si>
    <t>Annual Insurance Premium</t>
  </si>
  <si>
    <t>G. Monks</t>
  </si>
  <si>
    <t>PKF Littlejohn LLP</t>
  </si>
  <si>
    <t>External Audit Fee</t>
  </si>
  <si>
    <t>Receipts</t>
  </si>
  <si>
    <t>2019/20</t>
  </si>
  <si>
    <t>Precept</t>
  </si>
  <si>
    <t>Church Clock contribution</t>
  </si>
  <si>
    <t>Asset purchase</t>
  </si>
  <si>
    <t>Grant</t>
  </si>
  <si>
    <t>VAT paid</t>
  </si>
  <si>
    <t>Credit</t>
  </si>
  <si>
    <t>Church Clock service</t>
  </si>
  <si>
    <t>Groundwork Uk</t>
  </si>
  <si>
    <t>Repair and maintenance</t>
  </si>
  <si>
    <t>SAGA Insurance</t>
  </si>
  <si>
    <t>VAT refund</t>
  </si>
  <si>
    <t>Accountants</t>
  </si>
  <si>
    <t>Insurance</t>
  </si>
  <si>
    <t>Total Receipts</t>
  </si>
  <si>
    <t>Room Hire</t>
  </si>
  <si>
    <t>Neighbourhood Plan</t>
  </si>
  <si>
    <t>Salary</t>
  </si>
  <si>
    <t>Audit fee</t>
  </si>
  <si>
    <t>Opening Balances</t>
  </si>
  <si>
    <t>PAYE/NI</t>
  </si>
  <si>
    <t>Donation</t>
  </si>
  <si>
    <t>Deduct Payments</t>
  </si>
  <si>
    <t>Total Payments</t>
  </si>
  <si>
    <t>Funded by:</t>
  </si>
  <si>
    <t>Natwest Current Account</t>
  </si>
  <si>
    <t>Closing Balances</t>
  </si>
  <si>
    <t>n</t>
  </si>
  <si>
    <t>2020/21</t>
  </si>
  <si>
    <t>GLENTWORTH PARISH COUNCIL  -  RECEIPTS and PAYMENTS ACCOUNT  -  YEAR to 31st MARCH 2021</t>
  </si>
  <si>
    <t>LALC subscriptions/ training fee/zoom</t>
  </si>
  <si>
    <t>staff expense</t>
  </si>
  <si>
    <t>reimbursement</t>
  </si>
  <si>
    <t>Other admin costs</t>
  </si>
  <si>
    <t>Signed:     Gavin Monks (Finance Officer) …………………………………...                                                                  John Latham  (Chairman) …...………………………………</t>
  </si>
  <si>
    <t>Defibrillator</t>
  </si>
  <si>
    <t>electronic 633</t>
  </si>
  <si>
    <t>March 2021 salary</t>
  </si>
  <si>
    <t>electronic 634</t>
  </si>
  <si>
    <t>electronic 636</t>
  </si>
  <si>
    <t>DI Acountants Ltd</t>
  </si>
  <si>
    <t>Payroll Administration</t>
  </si>
  <si>
    <t>April 2021 salary</t>
  </si>
  <si>
    <t>electronic 639</t>
  </si>
  <si>
    <t>May 2021 salary</t>
  </si>
  <si>
    <t>electronic 643</t>
  </si>
  <si>
    <t>Community Defibrillator Membership</t>
  </si>
  <si>
    <t>electronic 644</t>
  </si>
  <si>
    <t>electronic 646</t>
  </si>
  <si>
    <t>June 2021 salary</t>
  </si>
  <si>
    <t>BHIB Ltd</t>
  </si>
  <si>
    <t>electronic 647</t>
  </si>
  <si>
    <t>electronic 648</t>
  </si>
  <si>
    <t>electronic 650</t>
  </si>
  <si>
    <t>July 2021 salary</t>
  </si>
  <si>
    <t>August 2021 salary</t>
  </si>
  <si>
    <t>electronic 652</t>
  </si>
  <si>
    <t>September 2021 salary</t>
  </si>
  <si>
    <t>electronic 653</t>
  </si>
  <si>
    <t>October 2021 salary</t>
  </si>
  <si>
    <t>electronic 656</t>
  </si>
  <si>
    <t>New defibrillator</t>
  </si>
  <si>
    <t>electronic 657</t>
  </si>
  <si>
    <t>electronic 658</t>
  </si>
  <si>
    <t>electronic 660</t>
  </si>
  <si>
    <t>November 2021 salary</t>
  </si>
  <si>
    <t>December 2021 salary</t>
  </si>
  <si>
    <t>Lars Laj UK Limted</t>
  </si>
  <si>
    <t>Play park deposit</t>
  </si>
  <si>
    <t>electronic 662</t>
  </si>
  <si>
    <t>electronic 663</t>
  </si>
  <si>
    <t>electronic 664</t>
  </si>
  <si>
    <t>January 2022 salary</t>
  </si>
  <si>
    <t>Earth Anchors Ltd</t>
  </si>
  <si>
    <t>Seats</t>
  </si>
  <si>
    <t>Smiths of Derby Ltd</t>
  </si>
  <si>
    <t>Clock Service</t>
  </si>
  <si>
    <t>electronic 665</t>
  </si>
  <si>
    <t>February 2022 salary</t>
  </si>
  <si>
    <t>electronic 667</t>
  </si>
  <si>
    <t>electronic 668</t>
  </si>
  <si>
    <t>March 2022 salary</t>
  </si>
  <si>
    <t>Village Venture</t>
  </si>
  <si>
    <t>Publishing cost</t>
  </si>
  <si>
    <t>not paid until April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</si>
</sst>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dd/mm/yy"/>
    <numFmt numFmtId="166" formatCode="\£#,##0.00;[Red]&quot;-£&quot;#,##0.00"/>
    <numFmt numFmtId="167" formatCode="d\-mmm\-yy"/>
    <numFmt numFmtId="168" formatCode="_-\£* #,##0.00_-;&quot;-£&quot;* #,##0.00_-;_-\£* \-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46">
      <alignment/>
      <protection/>
    </xf>
    <xf numFmtId="164" fontId="0" fillId="0" borderId="0" xfId="46" applyNumberFormat="1" applyAlignment="1">
      <alignment horizontal="left" wrapText="1"/>
      <protection/>
    </xf>
    <xf numFmtId="2" fontId="0" fillId="0" borderId="0" xfId="46" applyNumberFormat="1" applyAlignment="1">
      <alignment horizontal="left" wrapText="1"/>
      <protection/>
    </xf>
    <xf numFmtId="4" fontId="0" fillId="0" borderId="0" xfId="46" applyNumberFormat="1" applyAlignment="1">
      <alignment horizontal="left" wrapText="1"/>
      <protection/>
    </xf>
    <xf numFmtId="4" fontId="0" fillId="0" borderId="0" xfId="46" applyNumberFormat="1" applyAlignment="1">
      <alignment horizontal="right" wrapText="1"/>
      <protection/>
    </xf>
    <xf numFmtId="0" fontId="2" fillId="33" borderId="10" xfId="46" applyFont="1" applyFill="1" applyBorder="1" applyAlignment="1">
      <alignment horizontal="left" textRotation="90"/>
      <protection/>
    </xf>
    <xf numFmtId="0" fontId="2" fillId="33" borderId="11" xfId="46" applyFont="1" applyFill="1" applyBorder="1" applyAlignment="1">
      <alignment horizontal="left" textRotation="90" wrapText="1"/>
      <protection/>
    </xf>
    <xf numFmtId="0" fontId="2" fillId="33" borderId="11" xfId="46" applyFont="1" applyFill="1" applyBorder="1" applyAlignment="1">
      <alignment horizontal="left" textRotation="90"/>
      <protection/>
    </xf>
    <xf numFmtId="164" fontId="2" fillId="33" borderId="11" xfId="46" applyNumberFormat="1" applyFont="1" applyFill="1" applyBorder="1" applyAlignment="1">
      <alignment horizontal="left" textRotation="90"/>
      <protection/>
    </xf>
    <xf numFmtId="164" fontId="2" fillId="33" borderId="11" xfId="46" applyNumberFormat="1" applyFont="1" applyFill="1" applyBorder="1" applyAlignment="1">
      <alignment horizontal="left" textRotation="90" wrapText="1"/>
      <protection/>
    </xf>
    <xf numFmtId="2" fontId="2" fillId="33" borderId="11" xfId="46" applyNumberFormat="1" applyFont="1" applyFill="1" applyBorder="1" applyAlignment="1">
      <alignment horizontal="left" textRotation="90" wrapText="1"/>
      <protection/>
    </xf>
    <xf numFmtId="4" fontId="2" fillId="33" borderId="11" xfId="46" applyNumberFormat="1" applyFont="1" applyFill="1" applyBorder="1" applyAlignment="1">
      <alignment horizontal="left" textRotation="90" wrapText="1"/>
      <protection/>
    </xf>
    <xf numFmtId="4" fontId="2" fillId="33" borderId="12" xfId="46" applyNumberFormat="1" applyFont="1" applyFill="1" applyBorder="1" applyAlignment="1">
      <alignment horizontal="right" textRotation="90" wrapText="1"/>
      <protection/>
    </xf>
    <xf numFmtId="0" fontId="0" fillId="0" borderId="0" xfId="46" applyBorder="1" applyAlignment="1">
      <alignment horizontal="left" textRotation="90"/>
      <protection/>
    </xf>
    <xf numFmtId="0" fontId="0" fillId="0" borderId="0" xfId="46" applyAlignment="1">
      <alignment horizontal="left" textRotation="90"/>
      <protection/>
    </xf>
    <xf numFmtId="14" fontId="0" fillId="34" borderId="13" xfId="46" applyNumberFormat="1" applyFont="1" applyFill="1" applyBorder="1">
      <alignment/>
      <protection/>
    </xf>
    <xf numFmtId="0" fontId="0" fillId="34" borderId="13" xfId="46" applyFont="1" applyFill="1" applyBorder="1" applyAlignment="1">
      <alignment horizontal="right"/>
      <protection/>
    </xf>
    <xf numFmtId="4" fontId="0" fillId="34" borderId="13" xfId="46" applyNumberFormat="1" applyFill="1" applyBorder="1" applyAlignment="1">
      <alignment horizontal="right" wrapText="1"/>
      <protection/>
    </xf>
    <xf numFmtId="164" fontId="0" fillId="34" borderId="13" xfId="46" applyNumberFormat="1" applyFill="1" applyBorder="1" applyAlignment="1">
      <alignment horizontal="center" wrapText="1"/>
      <protection/>
    </xf>
    <xf numFmtId="14" fontId="0" fillId="34" borderId="14" xfId="46" applyNumberFormat="1" applyFont="1" applyFill="1" applyBorder="1">
      <alignment/>
      <protection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64" fontId="0" fillId="34" borderId="14" xfId="46" applyNumberFormat="1" applyFill="1" applyBorder="1" applyAlignment="1">
      <alignment horizontal="center" wrapText="1"/>
      <protection/>
    </xf>
    <xf numFmtId="4" fontId="0" fillId="34" borderId="14" xfId="46" applyNumberFormat="1" applyFill="1" applyBorder="1" applyAlignment="1">
      <alignment horizontal="right" wrapText="1"/>
      <protection/>
    </xf>
    <xf numFmtId="0" fontId="3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Layout" zoomScaleNormal="115" workbookViewId="0" topLeftCell="A1">
      <selection activeCell="C31" sqref="C31"/>
    </sheetView>
  </sheetViews>
  <sheetFormatPr defaultColWidth="8.8515625" defaultRowHeight="12.75"/>
  <cols>
    <col min="1" max="1" width="24.00390625" style="1" bestFit="1" customWidth="1"/>
    <col min="2" max="2" width="15.28125" style="1" customWidth="1"/>
    <col min="3" max="3" width="28.8515625" style="1" customWidth="1"/>
    <col min="4" max="4" width="35.28125" style="1" bestFit="1" customWidth="1"/>
    <col min="5" max="5" width="3.8515625" style="1" customWidth="1"/>
    <col min="6" max="6" width="14.57421875" style="2" customWidth="1"/>
    <col min="7" max="7" width="9.57421875" style="3" bestFit="1" customWidth="1"/>
    <col min="8" max="8" width="17.8515625" style="3" customWidth="1"/>
    <col min="9" max="9" width="16.57421875" style="3" customWidth="1"/>
    <col min="10" max="10" width="17.140625" style="3" customWidth="1"/>
    <col min="11" max="11" width="14.140625" style="4" bestFit="1" customWidth="1"/>
    <col min="12" max="12" width="10.140625" style="4" customWidth="1"/>
    <col min="13" max="13" width="12.57421875" style="4" customWidth="1"/>
    <col min="14" max="15" width="11.57421875" style="4" customWidth="1"/>
    <col min="16" max="16" width="11.57421875" style="5" customWidth="1"/>
    <col min="17" max="17" width="14.8515625" style="1" customWidth="1"/>
    <col min="18" max="18" width="12.7109375" style="1" customWidth="1"/>
    <col min="19" max="16384" width="8.8515625" style="1" customWidth="1"/>
  </cols>
  <sheetData>
    <row r="1" spans="1:19" s="14" customFormat="1" ht="105" customHeight="1" thickBo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10" t="s">
        <v>5</v>
      </c>
      <c r="G1" s="11" t="s">
        <v>6</v>
      </c>
      <c r="H1" s="12" t="s">
        <v>7</v>
      </c>
      <c r="I1" s="11" t="s">
        <v>8</v>
      </c>
      <c r="J1" s="12" t="s">
        <v>9</v>
      </c>
      <c r="K1" s="11" t="s">
        <v>10</v>
      </c>
      <c r="L1" s="12" t="s">
        <v>11</v>
      </c>
      <c r="M1" s="12" t="s">
        <v>12</v>
      </c>
      <c r="N1" s="12" t="s">
        <v>13</v>
      </c>
      <c r="O1" s="12" t="s">
        <v>63</v>
      </c>
      <c r="P1" s="12" t="s">
        <v>14</v>
      </c>
      <c r="Q1" s="13" t="s">
        <v>15</v>
      </c>
      <c r="S1" s="15"/>
    </row>
    <row r="2" spans="1:18" ht="12.75">
      <c r="A2" s="16">
        <v>44287</v>
      </c>
      <c r="B2" s="17" t="s">
        <v>64</v>
      </c>
      <c r="C2" s="20" t="s">
        <v>24</v>
      </c>
      <c r="D2" s="16" t="s">
        <v>65</v>
      </c>
      <c r="E2" s="16" t="s">
        <v>21</v>
      </c>
      <c r="F2" s="19">
        <v>285.66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8">
        <f aca="true" t="shared" si="0" ref="Q2:Q12">SUM(E2:P2)</f>
        <v>285.66</v>
      </c>
      <c r="R2" s="5"/>
    </row>
    <row r="3" spans="1:18" ht="12.75">
      <c r="A3" s="16">
        <v>44317</v>
      </c>
      <c r="B3" s="17" t="s">
        <v>66</v>
      </c>
      <c r="C3" s="20" t="s">
        <v>24</v>
      </c>
      <c r="D3" s="16" t="s">
        <v>70</v>
      </c>
      <c r="E3" s="16" t="s">
        <v>21</v>
      </c>
      <c r="F3" s="19">
        <v>290.46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8">
        <f t="shared" si="0"/>
        <v>290.46</v>
      </c>
      <c r="R3" s="5"/>
    </row>
    <row r="4" spans="1:18" ht="12.75">
      <c r="A4" s="16">
        <v>44320</v>
      </c>
      <c r="B4" s="17" t="s">
        <v>67</v>
      </c>
      <c r="C4" s="20" t="s">
        <v>68</v>
      </c>
      <c r="D4" s="16" t="s">
        <v>69</v>
      </c>
      <c r="E4" s="16" t="s">
        <v>21</v>
      </c>
      <c r="F4" s="19"/>
      <c r="G4" s="19"/>
      <c r="H4" s="19"/>
      <c r="I4" s="19">
        <v>140</v>
      </c>
      <c r="J4" s="19"/>
      <c r="K4" s="19"/>
      <c r="L4" s="19"/>
      <c r="M4" s="19"/>
      <c r="N4" s="19"/>
      <c r="O4" s="19"/>
      <c r="P4" s="19">
        <v>28</v>
      </c>
      <c r="Q4" s="18">
        <f t="shared" si="0"/>
        <v>168</v>
      </c>
      <c r="R4" s="5"/>
    </row>
    <row r="5" spans="1:18" ht="12.75">
      <c r="A5" s="16">
        <v>44368</v>
      </c>
      <c r="B5" s="17" t="s">
        <v>71</v>
      </c>
      <c r="C5" s="20" t="s">
        <v>24</v>
      </c>
      <c r="D5" s="16" t="s">
        <v>72</v>
      </c>
      <c r="E5" s="16" t="s">
        <v>21</v>
      </c>
      <c r="F5" s="19">
        <v>285.46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8">
        <f t="shared" si="0"/>
        <v>285.46</v>
      </c>
      <c r="R5" s="5"/>
    </row>
    <row r="6" spans="1:18" ht="12.75">
      <c r="A6" s="16">
        <v>44368</v>
      </c>
      <c r="B6" s="17" t="s">
        <v>73</v>
      </c>
      <c r="C6" s="20" t="s">
        <v>22</v>
      </c>
      <c r="D6" s="16" t="s">
        <v>74</v>
      </c>
      <c r="E6" s="16" t="s">
        <v>21</v>
      </c>
      <c r="F6" s="19"/>
      <c r="G6" s="19"/>
      <c r="H6" s="19"/>
      <c r="I6" s="19"/>
      <c r="J6" s="19"/>
      <c r="K6" s="19"/>
      <c r="L6" s="19"/>
      <c r="M6" s="19"/>
      <c r="N6" s="19"/>
      <c r="O6" s="19">
        <v>100</v>
      </c>
      <c r="P6" s="19"/>
      <c r="Q6" s="18">
        <f t="shared" si="0"/>
        <v>100</v>
      </c>
      <c r="R6" s="5"/>
    </row>
    <row r="7" spans="1:18" ht="12.75">
      <c r="A7" s="16">
        <v>44403</v>
      </c>
      <c r="B7" s="17" t="s">
        <v>75</v>
      </c>
      <c r="C7" s="20" t="s">
        <v>16</v>
      </c>
      <c r="D7" s="16" t="s">
        <v>77</v>
      </c>
      <c r="E7" s="16" t="s">
        <v>21</v>
      </c>
      <c r="F7" s="19">
        <v>285.46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8">
        <f t="shared" si="0"/>
        <v>285.46</v>
      </c>
      <c r="R7" s="5"/>
    </row>
    <row r="8" spans="1:18" ht="12.75">
      <c r="A8" s="16">
        <v>44403</v>
      </c>
      <c r="B8" s="17" t="s">
        <v>76</v>
      </c>
      <c r="C8" s="20" t="s">
        <v>78</v>
      </c>
      <c r="D8" s="16" t="s">
        <v>23</v>
      </c>
      <c r="E8" s="16" t="s">
        <v>21</v>
      </c>
      <c r="F8" s="19"/>
      <c r="G8" s="19"/>
      <c r="H8" s="19"/>
      <c r="I8" s="19">
        <v>343.13</v>
      </c>
      <c r="J8" s="19"/>
      <c r="K8" s="19"/>
      <c r="L8" s="19"/>
      <c r="M8" s="19"/>
      <c r="N8" s="19"/>
      <c r="O8" s="19"/>
      <c r="P8" s="19"/>
      <c r="Q8" s="18">
        <f t="shared" si="0"/>
        <v>343.13</v>
      </c>
      <c r="R8" s="5"/>
    </row>
    <row r="9" spans="1:18" ht="12.75">
      <c r="A9" s="16">
        <v>44409</v>
      </c>
      <c r="B9" s="17" t="s">
        <v>79</v>
      </c>
      <c r="C9" s="20" t="s">
        <v>24</v>
      </c>
      <c r="D9" s="16" t="s">
        <v>82</v>
      </c>
      <c r="E9" s="16" t="s">
        <v>21</v>
      </c>
      <c r="F9" s="19">
        <v>290.46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8">
        <f t="shared" si="0"/>
        <v>290.46</v>
      </c>
      <c r="R9" s="5"/>
    </row>
    <row r="10" spans="1:18" ht="12.75">
      <c r="A10" s="16">
        <v>44440</v>
      </c>
      <c r="B10" s="17" t="s">
        <v>80</v>
      </c>
      <c r="C10" s="20" t="s">
        <v>24</v>
      </c>
      <c r="D10" s="16" t="s">
        <v>83</v>
      </c>
      <c r="E10" s="16" t="s">
        <v>21</v>
      </c>
      <c r="F10" s="19">
        <v>285.46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8">
        <f t="shared" si="0"/>
        <v>285.46</v>
      </c>
      <c r="R10" s="5"/>
    </row>
    <row r="11" spans="1:18" ht="12.75">
      <c r="A11" s="16">
        <v>44447</v>
      </c>
      <c r="B11" s="17" t="s">
        <v>81</v>
      </c>
      <c r="C11" s="20" t="s">
        <v>25</v>
      </c>
      <c r="D11" s="16" t="s">
        <v>26</v>
      </c>
      <c r="E11" s="16" t="s">
        <v>21</v>
      </c>
      <c r="F11" s="19"/>
      <c r="G11" s="19"/>
      <c r="H11" s="19"/>
      <c r="I11" s="19">
        <v>200</v>
      </c>
      <c r="J11" s="19"/>
      <c r="K11" s="19"/>
      <c r="L11" s="19"/>
      <c r="M11" s="19"/>
      <c r="N11" s="19"/>
      <c r="O11" s="19"/>
      <c r="P11" s="19">
        <v>40</v>
      </c>
      <c r="Q11" s="18">
        <f t="shared" si="0"/>
        <v>240</v>
      </c>
      <c r="R11" s="5"/>
    </row>
    <row r="12" spans="1:18" ht="12.75">
      <c r="A12" s="16">
        <v>44470</v>
      </c>
      <c r="B12" s="17" t="s">
        <v>84</v>
      </c>
      <c r="C12" s="20" t="s">
        <v>16</v>
      </c>
      <c r="D12" s="16" t="s">
        <v>85</v>
      </c>
      <c r="E12" s="16" t="s">
        <v>21</v>
      </c>
      <c r="F12" s="19">
        <v>285.46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8">
        <f t="shared" si="0"/>
        <v>285.46</v>
      </c>
      <c r="R12" s="5"/>
    </row>
    <row r="13" spans="1:18" ht="12.75">
      <c r="A13" s="16">
        <v>44501</v>
      </c>
      <c r="B13" s="17" t="s">
        <v>86</v>
      </c>
      <c r="C13" s="20" t="s">
        <v>16</v>
      </c>
      <c r="D13" s="16" t="s">
        <v>87</v>
      </c>
      <c r="E13" s="16" t="s">
        <v>21</v>
      </c>
      <c r="F13" s="19">
        <v>290.46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8">
        <f>SUM(E13:P13)</f>
        <v>290.46</v>
      </c>
      <c r="R13" s="5"/>
    </row>
    <row r="14" spans="1:18" ht="12.75">
      <c r="A14" s="16">
        <v>44524</v>
      </c>
      <c r="B14" s="17" t="s">
        <v>88</v>
      </c>
      <c r="C14" s="20" t="s">
        <v>22</v>
      </c>
      <c r="D14" s="16" t="s">
        <v>89</v>
      </c>
      <c r="E14" s="16" t="s">
        <v>21</v>
      </c>
      <c r="F14" s="19"/>
      <c r="G14" s="19"/>
      <c r="H14" s="19"/>
      <c r="I14" s="19"/>
      <c r="J14" s="19"/>
      <c r="K14" s="19"/>
      <c r="L14" s="19"/>
      <c r="M14" s="19">
        <v>400</v>
      </c>
      <c r="N14" s="19"/>
      <c r="O14" s="19"/>
      <c r="P14" s="19"/>
      <c r="Q14" s="18">
        <f>SUM(E14:P14)</f>
        <v>400</v>
      </c>
      <c r="R14" s="5"/>
    </row>
    <row r="15" spans="1:18" ht="12.75">
      <c r="A15" s="16">
        <v>44531</v>
      </c>
      <c r="B15" s="17" t="s">
        <v>90</v>
      </c>
      <c r="C15" s="20" t="s">
        <v>24</v>
      </c>
      <c r="D15" s="16" t="s">
        <v>93</v>
      </c>
      <c r="E15" s="16" t="s">
        <v>21</v>
      </c>
      <c r="F15" s="19">
        <v>285.46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>
        <f aca="true" t="shared" si="1" ref="Q15:Q23">SUM(E15:P15)</f>
        <v>285.46</v>
      </c>
      <c r="R15" s="5"/>
    </row>
    <row r="16" spans="1:18" ht="12.75">
      <c r="A16" s="16">
        <v>44562</v>
      </c>
      <c r="B16" s="17" t="s">
        <v>91</v>
      </c>
      <c r="C16" s="20" t="s">
        <v>24</v>
      </c>
      <c r="D16" s="16" t="s">
        <v>94</v>
      </c>
      <c r="E16" s="16" t="s">
        <v>21</v>
      </c>
      <c r="F16" s="19">
        <v>290.46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8">
        <f t="shared" si="1"/>
        <v>290.46</v>
      </c>
      <c r="R16" s="5"/>
    </row>
    <row r="17" spans="1:18" ht="12.75">
      <c r="A17" s="16">
        <v>44580</v>
      </c>
      <c r="B17" s="17" t="s">
        <v>92</v>
      </c>
      <c r="C17" s="20" t="s">
        <v>95</v>
      </c>
      <c r="D17" s="16" t="s">
        <v>96</v>
      </c>
      <c r="E17" s="16" t="s">
        <v>21</v>
      </c>
      <c r="F17" s="19"/>
      <c r="G17" s="19"/>
      <c r="H17" s="19"/>
      <c r="I17" s="19"/>
      <c r="J17" s="19">
        <v>4089.9</v>
      </c>
      <c r="K17" s="19"/>
      <c r="L17" s="19"/>
      <c r="M17" s="19"/>
      <c r="N17" s="19"/>
      <c r="O17" s="19"/>
      <c r="P17" s="19"/>
      <c r="Q17" s="18">
        <f t="shared" si="1"/>
        <v>4089.9</v>
      </c>
      <c r="R17" s="5"/>
    </row>
    <row r="18" spans="1:18" ht="12.75">
      <c r="A18" s="16">
        <v>44615</v>
      </c>
      <c r="B18" s="17" t="s">
        <v>97</v>
      </c>
      <c r="C18" s="20" t="s">
        <v>24</v>
      </c>
      <c r="D18" s="16" t="s">
        <v>100</v>
      </c>
      <c r="E18" s="16" t="s">
        <v>21</v>
      </c>
      <c r="F18" s="19">
        <v>285.46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8">
        <f t="shared" si="1"/>
        <v>285.46</v>
      </c>
      <c r="R18" s="5"/>
    </row>
    <row r="19" spans="1:18" ht="12.75">
      <c r="A19" s="16">
        <v>44615</v>
      </c>
      <c r="B19" s="17" t="s">
        <v>98</v>
      </c>
      <c r="C19" s="20" t="s">
        <v>101</v>
      </c>
      <c r="D19" s="16" t="s">
        <v>102</v>
      </c>
      <c r="E19" s="16" t="s">
        <v>21</v>
      </c>
      <c r="F19" s="19"/>
      <c r="G19" s="19"/>
      <c r="H19" s="19"/>
      <c r="I19" s="19"/>
      <c r="J19" s="19"/>
      <c r="K19" s="19"/>
      <c r="L19" s="19"/>
      <c r="M19" s="19">
        <v>912.4</v>
      </c>
      <c r="N19" s="19"/>
      <c r="O19" s="19"/>
      <c r="P19" s="19">
        <v>182.48</v>
      </c>
      <c r="Q19" s="18">
        <f t="shared" si="1"/>
        <v>1094.8799999999999</v>
      </c>
      <c r="R19" s="5"/>
    </row>
    <row r="20" spans="1:18" ht="12.75">
      <c r="A20" s="16">
        <v>44615</v>
      </c>
      <c r="B20" s="17" t="s">
        <v>99</v>
      </c>
      <c r="C20" s="20" t="s">
        <v>103</v>
      </c>
      <c r="D20" s="16" t="s">
        <v>104</v>
      </c>
      <c r="E20" s="16" t="s">
        <v>21</v>
      </c>
      <c r="F20" s="19"/>
      <c r="G20" s="19"/>
      <c r="H20" s="19"/>
      <c r="I20" s="19">
        <v>218</v>
      </c>
      <c r="J20" s="19"/>
      <c r="K20" s="19"/>
      <c r="L20" s="19"/>
      <c r="M20" s="19"/>
      <c r="N20" s="19"/>
      <c r="O20" s="19"/>
      <c r="P20" s="19">
        <v>43.6</v>
      </c>
      <c r="Q20" s="18">
        <f t="shared" si="1"/>
        <v>261.6</v>
      </c>
      <c r="R20" s="5"/>
    </row>
    <row r="21" spans="1:18" ht="12.75">
      <c r="A21" s="16">
        <v>44615</v>
      </c>
      <c r="B21" s="17" t="s">
        <v>105</v>
      </c>
      <c r="C21" s="20" t="s">
        <v>16</v>
      </c>
      <c r="D21" s="16" t="s">
        <v>106</v>
      </c>
      <c r="E21" s="16" t="s">
        <v>21</v>
      </c>
      <c r="F21" s="19">
        <v>285.46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8">
        <f t="shared" si="1"/>
        <v>285.46</v>
      </c>
      <c r="R21" s="5"/>
    </row>
    <row r="22" spans="1:18" ht="12.75">
      <c r="A22" s="16">
        <v>44650</v>
      </c>
      <c r="B22" s="17" t="s">
        <v>107</v>
      </c>
      <c r="C22" s="20" t="s">
        <v>24</v>
      </c>
      <c r="D22" s="16" t="s">
        <v>109</v>
      </c>
      <c r="E22" s="16" t="s">
        <v>21</v>
      </c>
      <c r="F22" s="19">
        <v>285.46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8">
        <f t="shared" si="1"/>
        <v>285.46</v>
      </c>
      <c r="R22" s="5"/>
    </row>
    <row r="23" spans="1:18" ht="25.5">
      <c r="A23" s="16">
        <v>44650</v>
      </c>
      <c r="B23" s="17" t="s">
        <v>108</v>
      </c>
      <c r="C23" s="20" t="s">
        <v>110</v>
      </c>
      <c r="D23" s="16" t="s">
        <v>111</v>
      </c>
      <c r="E23" s="16" t="s">
        <v>55</v>
      </c>
      <c r="F23" s="19"/>
      <c r="G23" s="19"/>
      <c r="H23" s="19"/>
      <c r="I23" s="19">
        <v>220</v>
      </c>
      <c r="J23" s="19"/>
      <c r="K23" s="19"/>
      <c r="L23" s="19"/>
      <c r="M23" s="19"/>
      <c r="N23" s="19"/>
      <c r="O23" s="19"/>
      <c r="P23" s="19"/>
      <c r="Q23" s="18">
        <f t="shared" si="1"/>
        <v>220</v>
      </c>
      <c r="R23" s="5" t="s">
        <v>112</v>
      </c>
    </row>
    <row r="24" spans="1:18" ht="20.25" customHeight="1">
      <c r="A24" s="16"/>
      <c r="B24" s="17"/>
      <c r="C24" s="20"/>
      <c r="D24" s="20"/>
      <c r="E24" s="2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5"/>
    </row>
  </sheetData>
  <sheetProtection selectLockedCells="1" selectUnlockedCells="1"/>
  <printOptions gridLines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landscape" paperSize="9" scale="50" r:id="rId1"/>
  <headerFooter alignWithMargins="0">
    <oddHeader>&amp;C&amp;"Georgia,Bold"&amp;14Glentworth Income and Expenditure 2021/22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24.00390625" style="0" customWidth="1"/>
    <col min="3" max="3" width="10.8515625" style="0" bestFit="1" customWidth="1"/>
    <col min="5" max="5" width="10.8515625" style="0" bestFit="1" customWidth="1"/>
    <col min="8" max="8" width="27.8515625" style="0" bestFit="1" customWidth="1"/>
    <col min="10" max="10" width="10.8515625" style="0" bestFit="1" customWidth="1"/>
    <col min="12" max="12" width="10.8515625" style="0" bestFit="1" customWidth="1"/>
    <col min="13" max="13" width="10.28125" style="0" bestFit="1" customWidth="1"/>
  </cols>
  <sheetData>
    <row r="1" spans="1:13" ht="18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3"/>
    </row>
    <row r="2" spans="1:13" ht="15.75">
      <c r="A2" s="21"/>
      <c r="B2" s="21"/>
      <c r="C2" s="22"/>
      <c r="D2" s="22"/>
      <c r="E2" s="22"/>
      <c r="F2" s="22"/>
      <c r="G2" s="23"/>
      <c r="H2" s="23"/>
      <c r="I2" s="23"/>
      <c r="J2" s="23"/>
      <c r="K2" s="23"/>
      <c r="L2" s="23"/>
      <c r="M2" s="23"/>
    </row>
    <row r="3" spans="1:13" ht="18">
      <c r="A3" s="24" t="s">
        <v>27</v>
      </c>
      <c r="B3" s="24"/>
      <c r="C3" s="25" t="s">
        <v>56</v>
      </c>
      <c r="D3" s="25"/>
      <c r="E3" s="25" t="s">
        <v>28</v>
      </c>
      <c r="F3" s="21"/>
      <c r="G3" s="26"/>
      <c r="H3" s="24" t="s">
        <v>19</v>
      </c>
      <c r="I3" s="24"/>
      <c r="J3" s="25" t="s">
        <v>56</v>
      </c>
      <c r="K3" s="25"/>
      <c r="L3" s="25" t="s">
        <v>28</v>
      </c>
      <c r="M3" s="23"/>
    </row>
    <row r="4" spans="1:13" ht="12.75">
      <c r="A4" s="23" t="s">
        <v>29</v>
      </c>
      <c r="B4" s="23"/>
      <c r="C4">
        <v>9650</v>
      </c>
      <c r="D4" s="27"/>
      <c r="E4">
        <v>9461</v>
      </c>
      <c r="F4" s="28"/>
      <c r="G4" s="26"/>
      <c r="H4" s="23" t="s">
        <v>58</v>
      </c>
      <c r="I4" s="23"/>
      <c r="J4" s="29">
        <v>323.57</v>
      </c>
      <c r="K4" s="23"/>
      <c r="L4" s="29">
        <f>81.98+65</f>
        <v>146.98000000000002</v>
      </c>
      <c r="M4" s="23">
        <f>J4-L4</f>
        <v>176.58999999999997</v>
      </c>
    </row>
    <row r="5" spans="1:13" ht="12.75">
      <c r="A5" t="s">
        <v>30</v>
      </c>
      <c r="B5" s="23"/>
      <c r="C5">
        <v>0</v>
      </c>
      <c r="D5" s="28"/>
      <c r="E5">
        <v>3950</v>
      </c>
      <c r="F5" s="28"/>
      <c r="G5" s="26"/>
      <c r="H5" s="23" t="s">
        <v>31</v>
      </c>
      <c r="I5" s="23"/>
      <c r="J5" s="29">
        <v>2267.02</v>
      </c>
      <c r="K5" s="23"/>
      <c r="L5" s="29">
        <v>0</v>
      </c>
      <c r="M5" s="23">
        <f aca="true" t="shared" si="0" ref="M5:M16">J5-L5</f>
        <v>2267.02</v>
      </c>
    </row>
    <row r="6" spans="1:13" ht="12.75">
      <c r="A6" s="23" t="s">
        <v>32</v>
      </c>
      <c r="C6">
        <v>0</v>
      </c>
      <c r="E6">
        <v>1000</v>
      </c>
      <c r="F6" s="28"/>
      <c r="G6" s="26"/>
      <c r="H6" s="23" t="s">
        <v>33</v>
      </c>
      <c r="I6" s="23"/>
      <c r="J6" s="29">
        <v>591.58</v>
      </c>
      <c r="K6" s="23"/>
      <c r="L6" s="29">
        <f>1400.54-38.8-28</f>
        <v>1333.74</v>
      </c>
      <c r="M6" s="23">
        <f t="shared" si="0"/>
        <v>-742.16</v>
      </c>
    </row>
    <row r="7" spans="1:13" ht="12.75">
      <c r="A7" s="23" t="s">
        <v>34</v>
      </c>
      <c r="B7" s="23"/>
      <c r="C7">
        <v>0</v>
      </c>
      <c r="D7" s="28"/>
      <c r="E7">
        <v>0</v>
      </c>
      <c r="F7" s="28"/>
      <c r="G7" s="26"/>
      <c r="H7" s="23" t="s">
        <v>35</v>
      </c>
      <c r="I7" s="23"/>
      <c r="J7">
        <f>212+194</f>
        <v>406</v>
      </c>
      <c r="K7" s="23"/>
      <c r="L7">
        <v>0</v>
      </c>
      <c r="M7" s="23">
        <f t="shared" si="0"/>
        <v>406</v>
      </c>
    </row>
    <row r="8" spans="1:13" ht="12.75">
      <c r="A8" t="s">
        <v>36</v>
      </c>
      <c r="C8" s="29">
        <v>0</v>
      </c>
      <c r="E8" s="29">
        <v>0</v>
      </c>
      <c r="F8" s="28"/>
      <c r="G8" s="26"/>
      <c r="H8" s="23" t="s">
        <v>37</v>
      </c>
      <c r="I8" s="23"/>
      <c r="J8" s="29">
        <v>218.75</v>
      </c>
      <c r="K8" s="23"/>
      <c r="L8" s="29">
        <f>199+345.95+42.5+82.5+1740+23.92+4060-70</f>
        <v>6423.87</v>
      </c>
      <c r="M8" s="23">
        <f t="shared" si="0"/>
        <v>-6205.12</v>
      </c>
    </row>
    <row r="9" spans="1:13" ht="12.75">
      <c r="A9" t="s">
        <v>38</v>
      </c>
      <c r="B9" s="23"/>
      <c r="C9" s="29">
        <v>0</v>
      </c>
      <c r="D9" s="23"/>
      <c r="E9" s="29">
        <v>0</v>
      </c>
      <c r="F9" s="28"/>
      <c r="G9" s="26"/>
      <c r="H9" t="s">
        <v>20</v>
      </c>
      <c r="J9" s="29">
        <v>0</v>
      </c>
      <c r="L9" s="29">
        <v>110.8</v>
      </c>
      <c r="M9" s="23">
        <f t="shared" si="0"/>
        <v>-110.8</v>
      </c>
    </row>
    <row r="10" spans="1:13" ht="12.75">
      <c r="A10" s="23" t="s">
        <v>39</v>
      </c>
      <c r="B10" s="23"/>
      <c r="C10" s="29">
        <v>1400.54</v>
      </c>
      <c r="D10" s="28"/>
      <c r="E10" s="29">
        <v>521.65</v>
      </c>
      <c r="F10" s="28"/>
      <c r="G10" s="26"/>
      <c r="H10" t="s">
        <v>40</v>
      </c>
      <c r="J10">
        <v>140</v>
      </c>
      <c r="L10">
        <f>135</f>
        <v>135</v>
      </c>
      <c r="M10" s="23">
        <f t="shared" si="0"/>
        <v>5</v>
      </c>
    </row>
    <row r="11" spans="6:13" ht="13.5" thickBot="1">
      <c r="F11" s="28"/>
      <c r="G11" s="26"/>
      <c r="H11" t="s">
        <v>41</v>
      </c>
      <c r="J11">
        <v>343.13</v>
      </c>
      <c r="L11">
        <v>356.53</v>
      </c>
      <c r="M11" s="23">
        <f t="shared" si="0"/>
        <v>-13.399999999999977</v>
      </c>
    </row>
    <row r="12" spans="1:13" ht="15.75">
      <c r="A12" s="30" t="s">
        <v>42</v>
      </c>
      <c r="B12" s="30"/>
      <c r="C12" s="31">
        <f>SUM(C4:C10)</f>
        <v>11050.54</v>
      </c>
      <c r="D12" s="31"/>
      <c r="E12" s="31">
        <f>SUM(E4:E10)</f>
        <v>14932.65</v>
      </c>
      <c r="F12" s="28"/>
      <c r="G12" s="26"/>
      <c r="H12" t="s">
        <v>43</v>
      </c>
      <c r="J12" s="29">
        <v>108</v>
      </c>
      <c r="L12" s="29">
        <f>132</f>
        <v>132</v>
      </c>
      <c r="M12" s="23">
        <f t="shared" si="0"/>
        <v>-24</v>
      </c>
    </row>
    <row r="13" spans="1:13" ht="12.75">
      <c r="A13" s="23"/>
      <c r="B13" s="23"/>
      <c r="D13" s="23"/>
      <c r="E13" s="32"/>
      <c r="F13" s="28"/>
      <c r="G13" s="26"/>
      <c r="H13" t="s">
        <v>44</v>
      </c>
      <c r="I13" s="33"/>
      <c r="J13">
        <v>120</v>
      </c>
      <c r="K13" s="23"/>
      <c r="L13">
        <f>66</f>
        <v>66</v>
      </c>
      <c r="M13" s="23">
        <f t="shared" si="0"/>
        <v>54</v>
      </c>
    </row>
    <row r="14" spans="1:13" ht="12.75">
      <c r="A14" s="23"/>
      <c r="B14" s="23"/>
      <c r="D14" s="23"/>
      <c r="E14" s="32"/>
      <c r="F14" s="28"/>
      <c r="G14" s="26"/>
      <c r="H14" t="s">
        <v>45</v>
      </c>
      <c r="J14">
        <f>3314.53</f>
        <v>3314.53</v>
      </c>
      <c r="L14">
        <f>3612.18-258.96</f>
        <v>3353.22</v>
      </c>
      <c r="M14" s="23">
        <f t="shared" si="0"/>
        <v>-38.6899999999996</v>
      </c>
    </row>
    <row r="15" spans="6:13" ht="12.75">
      <c r="F15" s="28"/>
      <c r="G15" s="26"/>
      <c r="H15" t="s">
        <v>59</v>
      </c>
      <c r="J15">
        <v>0</v>
      </c>
      <c r="L15">
        <v>3.6</v>
      </c>
      <c r="M15" s="23">
        <f t="shared" si="0"/>
        <v>-3.6</v>
      </c>
    </row>
    <row r="16" spans="1:13" ht="12.75">
      <c r="A16" s="23"/>
      <c r="B16" s="23"/>
      <c r="C16" s="28"/>
      <c r="D16" s="23"/>
      <c r="E16" s="28"/>
      <c r="F16" s="28"/>
      <c r="G16" s="26"/>
      <c r="H16" s="23" t="s">
        <v>60</v>
      </c>
      <c r="I16" s="23"/>
      <c r="J16" s="23">
        <v>30.5</v>
      </c>
      <c r="K16" s="23"/>
      <c r="L16" s="23">
        <v>6.72</v>
      </c>
      <c r="M16" s="23">
        <f t="shared" si="0"/>
        <v>23.78</v>
      </c>
    </row>
    <row r="17" spans="1:13" ht="15.75">
      <c r="A17" s="34" t="s">
        <v>47</v>
      </c>
      <c r="B17" s="34"/>
      <c r="C17" s="35">
        <f>E27</f>
        <v>12548.480000000003</v>
      </c>
      <c r="D17" s="35"/>
      <c r="E17" s="35">
        <v>9981.79</v>
      </c>
      <c r="F17" s="28"/>
      <c r="G17" s="26"/>
      <c r="H17" t="s">
        <v>46</v>
      </c>
      <c r="J17" s="29">
        <v>230</v>
      </c>
      <c r="L17" s="29">
        <f>200+40</f>
        <v>240</v>
      </c>
      <c r="M17" s="23">
        <f>J17-L17</f>
        <v>-10</v>
      </c>
    </row>
    <row r="18" spans="1:13" ht="12.75">
      <c r="A18" s="23" t="s">
        <v>17</v>
      </c>
      <c r="B18" s="23"/>
      <c r="C18" s="28">
        <f>C12</f>
        <v>11050.54</v>
      </c>
      <c r="D18" s="23"/>
      <c r="E18" s="28">
        <f>E12</f>
        <v>14932.65</v>
      </c>
      <c r="F18" s="28"/>
      <c r="G18" s="26"/>
      <c r="H18" t="s">
        <v>48</v>
      </c>
      <c r="J18">
        <v>21.8</v>
      </c>
      <c r="L18">
        <v>0</v>
      </c>
      <c r="M18" s="23">
        <f>J18-L18</f>
        <v>21.8</v>
      </c>
    </row>
    <row r="19" spans="1:13" ht="12.75">
      <c r="A19" s="23" t="s">
        <v>50</v>
      </c>
      <c r="B19" s="23"/>
      <c r="C19" s="28">
        <f>J23</f>
        <v>8989.500000000002</v>
      </c>
      <c r="D19" s="23"/>
      <c r="E19" s="28">
        <f>+L23</f>
        <v>12365.96</v>
      </c>
      <c r="F19" s="28"/>
      <c r="G19" s="26"/>
      <c r="H19" t="s">
        <v>49</v>
      </c>
      <c r="J19">
        <v>450</v>
      </c>
      <c r="L19">
        <v>0</v>
      </c>
      <c r="M19" s="23">
        <f>J19-L19</f>
        <v>450</v>
      </c>
    </row>
    <row r="20" spans="1:13" ht="12.75">
      <c r="A20" s="23"/>
      <c r="B20" s="23"/>
      <c r="C20" s="28"/>
      <c r="D20" s="23"/>
      <c r="E20" s="28"/>
      <c r="F20" s="28"/>
      <c r="G20" s="26"/>
      <c r="H20" s="23" t="s">
        <v>13</v>
      </c>
      <c r="I20" s="23"/>
      <c r="J20" s="23">
        <v>40</v>
      </c>
      <c r="K20" s="23"/>
      <c r="L20" s="23">
        <v>40</v>
      </c>
      <c r="M20" s="23">
        <f>J20-L20</f>
        <v>0</v>
      </c>
    </row>
    <row r="21" spans="1:13" ht="12.75">
      <c r="A21" s="23"/>
      <c r="B21" s="23"/>
      <c r="C21" s="28"/>
      <c r="D21" s="23"/>
      <c r="E21" s="28"/>
      <c r="F21" s="28"/>
      <c r="G21" s="26"/>
      <c r="H21" s="23" t="s">
        <v>61</v>
      </c>
      <c r="I21" s="23"/>
      <c r="J21" s="23">
        <v>367.12</v>
      </c>
      <c r="K21" s="23"/>
      <c r="L21" s="23"/>
      <c r="M21" s="23"/>
    </row>
    <row r="22" spans="6:13" ht="13.5" thickBot="1">
      <c r="F22" s="28"/>
      <c r="G22" s="26"/>
      <c r="H22" s="23" t="s">
        <v>11</v>
      </c>
      <c r="I22" s="23"/>
      <c r="J22" s="23">
        <v>17.5</v>
      </c>
      <c r="K22" s="23"/>
      <c r="L22" s="23">
        <v>17.5</v>
      </c>
      <c r="M22" s="23">
        <f>J22-L22</f>
        <v>0</v>
      </c>
    </row>
    <row r="23" spans="6:14" ht="15.75">
      <c r="F23" s="28"/>
      <c r="G23" s="26"/>
      <c r="H23" s="30" t="s">
        <v>51</v>
      </c>
      <c r="I23" s="30"/>
      <c r="J23" s="31">
        <f>SUM(J4:J22)</f>
        <v>8989.500000000002</v>
      </c>
      <c r="K23" s="36"/>
      <c r="L23" s="31">
        <f>SUM(L4:L22)</f>
        <v>12365.96</v>
      </c>
      <c r="M23" s="31">
        <f>SUM(M4:M22)</f>
        <v>-3743.58</v>
      </c>
      <c r="N23" s="32"/>
    </row>
    <row r="24" spans="6:13" ht="12.75">
      <c r="F24" s="23"/>
      <c r="G24" s="26"/>
      <c r="H24" s="23"/>
      <c r="I24" s="23"/>
      <c r="K24" s="23"/>
      <c r="L24" s="29"/>
      <c r="M24" s="23"/>
    </row>
    <row r="25" spans="6:13" ht="15.75">
      <c r="F25" s="23"/>
      <c r="G25" s="26"/>
      <c r="H25" s="34" t="s">
        <v>52</v>
      </c>
      <c r="I25" s="34"/>
      <c r="K25" s="23"/>
      <c r="L25" s="28"/>
      <c r="M25" s="23"/>
    </row>
    <row r="26" spans="6:13" ht="13.5" thickBot="1">
      <c r="F26" s="23"/>
      <c r="G26" s="26"/>
      <c r="H26" s="23" t="s">
        <v>53</v>
      </c>
      <c r="I26" s="23"/>
      <c r="J26" s="29">
        <v>14609.52</v>
      </c>
      <c r="K26" s="23"/>
      <c r="L26">
        <v>12548.48</v>
      </c>
      <c r="M26" s="23"/>
    </row>
    <row r="27" spans="1:13" ht="16.5" thickBot="1">
      <c r="A27" s="30" t="s">
        <v>54</v>
      </c>
      <c r="B27" s="30"/>
      <c r="C27" s="31">
        <f>C17+C18-C19</f>
        <v>14609.520000000002</v>
      </c>
      <c r="D27" s="30"/>
      <c r="E27" s="31">
        <f>E17+E18-E19</f>
        <v>12548.480000000003</v>
      </c>
      <c r="F27" s="35"/>
      <c r="G27" s="26"/>
      <c r="H27" s="23" t="s">
        <v>18</v>
      </c>
      <c r="I27" s="23"/>
      <c r="J27">
        <v>0</v>
      </c>
      <c r="K27" s="23"/>
      <c r="L27">
        <v>0</v>
      </c>
      <c r="M27" s="23"/>
    </row>
    <row r="28" spans="6:13" ht="15.75">
      <c r="F28" s="23"/>
      <c r="G28" s="26"/>
      <c r="H28" s="30" t="s">
        <v>15</v>
      </c>
      <c r="I28" s="30"/>
      <c r="J28" s="31">
        <f>J26-J27</f>
        <v>14609.52</v>
      </c>
      <c r="K28" s="36"/>
      <c r="L28" s="31">
        <f>L26+L27</f>
        <v>12548.48</v>
      </c>
      <c r="M28" s="23"/>
    </row>
    <row r="29" spans="1:7" ht="15.75">
      <c r="A29" s="23"/>
      <c r="B29" s="23"/>
      <c r="C29" s="23"/>
      <c r="D29" s="23"/>
      <c r="E29" s="23"/>
      <c r="F29" s="35"/>
      <c r="G29" s="37"/>
    </row>
    <row r="31" spans="1:7" ht="15.75">
      <c r="A31" s="38"/>
      <c r="B31" s="38"/>
      <c r="C31" s="39"/>
      <c r="D31" s="38"/>
      <c r="E31" s="39"/>
      <c r="F31" s="35"/>
      <c r="G31" s="23"/>
    </row>
    <row r="33" spans="1:7" ht="15.75">
      <c r="A33" s="40"/>
      <c r="B33" s="34"/>
      <c r="C33" s="34"/>
      <c r="D33" s="34"/>
      <c r="E33" s="34"/>
      <c r="F33" s="34"/>
      <c r="G33" s="34"/>
    </row>
    <row r="35" spans="8:12" ht="15.75">
      <c r="H35" s="34"/>
      <c r="I35" s="23"/>
      <c r="J35" s="23"/>
      <c r="K35" s="23"/>
      <c r="L35" s="23"/>
    </row>
    <row r="36" spans="2:12" ht="15.75">
      <c r="B36" s="34"/>
      <c r="C36" s="34"/>
      <c r="D36" s="34"/>
      <c r="E36" s="34"/>
      <c r="F36" s="34"/>
      <c r="G36" s="34"/>
      <c r="H36" s="23"/>
      <c r="I36" s="23"/>
      <c r="J36" s="23"/>
      <c r="K36" s="23"/>
      <c r="L36" s="23"/>
    </row>
    <row r="37" spans="1:12" ht="15.75">
      <c r="A37" s="34" t="s">
        <v>62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</sheetData>
  <sheetProtection/>
  <mergeCells count="1">
    <mergeCell ref="A1:L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monks</dc:creator>
  <cp:keywords/>
  <dc:description/>
  <cp:lastModifiedBy>gavin monks</cp:lastModifiedBy>
  <cp:lastPrinted>2022-04-19T13:36:52Z</cp:lastPrinted>
  <dcterms:created xsi:type="dcterms:W3CDTF">2019-02-07T10:53:38Z</dcterms:created>
  <dcterms:modified xsi:type="dcterms:W3CDTF">2022-05-27T10:24:13Z</dcterms:modified>
  <cp:category/>
  <cp:version/>
  <cp:contentType/>
  <cp:contentStatus/>
</cp:coreProperties>
</file>